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imulation achat d'un véhicule" sheetId="1" r:id="rId1"/>
    <sheet name="Base" sheetId="3" r:id="rId2"/>
    <sheet name="Financement" sheetId="4" r:id="rId3"/>
  </sheets>
  <calcPr calcId="145621"/>
</workbook>
</file>

<file path=xl/calcChain.xml><?xml version="1.0" encoding="utf-8"?>
<calcChain xmlns="http://schemas.openxmlformats.org/spreadsheetml/2006/main">
  <c r="B2" i="4" l="1"/>
  <c r="B8" i="4" s="1"/>
  <c r="B11" i="4" s="1"/>
  <c r="B14" i="4" s="1"/>
  <c r="B5" i="4"/>
  <c r="B4" i="4"/>
  <c r="L39" i="3"/>
  <c r="K39" i="3"/>
  <c r="J39" i="3"/>
  <c r="I39" i="3"/>
  <c r="H39" i="3"/>
  <c r="G39" i="3"/>
  <c r="F39" i="3"/>
  <c r="L38" i="3"/>
  <c r="K38" i="3"/>
  <c r="J38" i="3"/>
  <c r="I38" i="3"/>
  <c r="H38" i="3"/>
  <c r="G38" i="3"/>
  <c r="F38" i="3"/>
  <c r="L37" i="3"/>
  <c r="K37" i="3"/>
  <c r="J37" i="3"/>
  <c r="I37" i="3"/>
  <c r="H37" i="3"/>
  <c r="G37" i="3"/>
  <c r="F37" i="3"/>
  <c r="L36" i="3"/>
  <c r="K36" i="3"/>
  <c r="J36" i="3"/>
  <c r="I36" i="3"/>
  <c r="H36" i="3"/>
  <c r="G36" i="3"/>
  <c r="F36" i="3"/>
  <c r="L35" i="3"/>
  <c r="K35" i="3"/>
  <c r="J35" i="3"/>
  <c r="I35" i="3"/>
  <c r="H35" i="3"/>
  <c r="G35" i="3"/>
  <c r="F35" i="3"/>
  <c r="L34" i="3"/>
  <c r="K34" i="3"/>
  <c r="J34" i="3"/>
  <c r="I34" i="3"/>
  <c r="H34" i="3"/>
  <c r="G34" i="3"/>
  <c r="F34" i="3"/>
  <c r="L33" i="3"/>
  <c r="K33" i="3"/>
  <c r="J33" i="3"/>
  <c r="I33" i="3"/>
  <c r="H33" i="3"/>
  <c r="G33" i="3"/>
  <c r="F33" i="3"/>
  <c r="L32" i="3"/>
  <c r="K32" i="3"/>
  <c r="J32" i="3"/>
  <c r="I32" i="3"/>
  <c r="H32" i="3"/>
  <c r="G32" i="3"/>
  <c r="F32" i="3"/>
  <c r="L31" i="3"/>
  <c r="K31" i="3"/>
  <c r="J31" i="3"/>
  <c r="I31" i="3"/>
  <c r="H31" i="3"/>
  <c r="G31" i="3"/>
  <c r="F31" i="3"/>
  <c r="L30" i="3"/>
  <c r="K30" i="3"/>
  <c r="J30" i="3"/>
  <c r="I30" i="3"/>
  <c r="H30" i="3"/>
  <c r="G30" i="3"/>
  <c r="F30" i="3"/>
  <c r="L29" i="3"/>
  <c r="K29" i="3"/>
  <c r="J29" i="3"/>
  <c r="I29" i="3"/>
  <c r="H29" i="3"/>
  <c r="G29" i="3"/>
  <c r="F29" i="3"/>
  <c r="L28" i="3"/>
  <c r="K28" i="3"/>
  <c r="J28" i="3"/>
  <c r="I28" i="3"/>
  <c r="H28" i="3"/>
  <c r="G28" i="3"/>
  <c r="F28" i="3"/>
  <c r="L27" i="3"/>
  <c r="K27" i="3"/>
  <c r="J27" i="3"/>
  <c r="I27" i="3"/>
  <c r="H27" i="3"/>
  <c r="G27" i="3"/>
  <c r="F27" i="3"/>
  <c r="L26" i="3"/>
  <c r="K26" i="3"/>
  <c r="J26" i="3"/>
  <c r="I26" i="3"/>
  <c r="H26" i="3"/>
  <c r="G26" i="3"/>
  <c r="F26" i="3"/>
  <c r="L25" i="3"/>
  <c r="K25" i="3"/>
  <c r="J25" i="3"/>
  <c r="I25" i="3"/>
  <c r="H25" i="3"/>
  <c r="G25" i="3"/>
  <c r="F25" i="3"/>
  <c r="L24" i="3"/>
  <c r="K24" i="3"/>
  <c r="J24" i="3"/>
  <c r="I24" i="3"/>
  <c r="H24" i="3"/>
  <c r="G24" i="3"/>
  <c r="F24" i="3"/>
  <c r="L23" i="3"/>
  <c r="K23" i="3"/>
  <c r="J23" i="3"/>
  <c r="I23" i="3"/>
  <c r="H23" i="3"/>
  <c r="G23" i="3"/>
  <c r="F23" i="3"/>
  <c r="L22" i="3"/>
  <c r="K22" i="3"/>
  <c r="J22" i="3"/>
  <c r="I22" i="3"/>
  <c r="H22" i="3"/>
  <c r="G22" i="3"/>
  <c r="F22" i="3"/>
  <c r="L21" i="3"/>
  <c r="K21" i="3"/>
  <c r="J21" i="3"/>
  <c r="I21" i="3"/>
  <c r="H21" i="3"/>
  <c r="G21" i="3"/>
  <c r="F21" i="3"/>
  <c r="L20" i="3"/>
  <c r="K20" i="3"/>
  <c r="J20" i="3"/>
  <c r="I20" i="3"/>
  <c r="H20" i="3"/>
  <c r="G20" i="3"/>
  <c r="F20" i="3"/>
  <c r="L19" i="3"/>
  <c r="K19" i="3"/>
  <c r="J19" i="3"/>
  <c r="I19" i="3"/>
  <c r="H19" i="3"/>
  <c r="G19" i="3"/>
  <c r="F19" i="3"/>
  <c r="L18" i="3"/>
  <c r="K18" i="3"/>
  <c r="J18" i="3"/>
  <c r="I18" i="3"/>
  <c r="H18" i="3"/>
  <c r="G18" i="3"/>
  <c r="F18" i="3"/>
  <c r="L17" i="3"/>
  <c r="K17" i="3"/>
  <c r="J17" i="3"/>
  <c r="I17" i="3"/>
  <c r="H17" i="3"/>
  <c r="G17" i="3"/>
  <c r="F17" i="3"/>
  <c r="L16" i="3"/>
  <c r="K16" i="3"/>
  <c r="J16" i="3"/>
  <c r="I16" i="3"/>
  <c r="H16" i="3"/>
  <c r="G16" i="3"/>
  <c r="F16" i="3"/>
  <c r="L15" i="3"/>
  <c r="K15" i="3"/>
  <c r="J15" i="3"/>
  <c r="I15" i="3"/>
  <c r="H15" i="3"/>
  <c r="G15" i="3"/>
  <c r="F15" i="3"/>
  <c r="L14" i="3"/>
  <c r="K14" i="3"/>
  <c r="J14" i="3"/>
  <c r="I14" i="3"/>
  <c r="H14" i="3"/>
  <c r="G14" i="3"/>
  <c r="F14" i="3"/>
  <c r="L13" i="3"/>
  <c r="K13" i="3"/>
  <c r="J13" i="3"/>
  <c r="I13" i="3"/>
  <c r="H13" i="3"/>
  <c r="G13" i="3"/>
  <c r="F13" i="3"/>
  <c r="L12" i="3"/>
  <c r="K12" i="3"/>
  <c r="J12" i="3"/>
  <c r="I12" i="3"/>
  <c r="H12" i="3"/>
  <c r="G12" i="3"/>
  <c r="F12" i="3"/>
  <c r="L11" i="3"/>
  <c r="K11" i="3"/>
  <c r="J11" i="3"/>
  <c r="I11" i="3"/>
  <c r="H11" i="3"/>
  <c r="G11" i="3"/>
  <c r="F11" i="3"/>
  <c r="I9" i="3"/>
  <c r="J9" i="3" s="1"/>
  <c r="L9" i="3" s="1"/>
  <c r="H9" i="3"/>
  <c r="F9" i="3"/>
  <c r="G9" i="3" s="1"/>
  <c r="I8" i="3"/>
  <c r="J8" i="3" s="1"/>
  <c r="L8" i="3" s="1"/>
  <c r="H8" i="3"/>
  <c r="F8" i="3"/>
  <c r="G8" i="3" s="1"/>
  <c r="I7" i="3"/>
  <c r="H7" i="3"/>
  <c r="F7" i="3"/>
  <c r="G7" i="3" s="1"/>
  <c r="I6" i="3"/>
  <c r="H6" i="3"/>
  <c r="K6" i="3" s="1"/>
  <c r="G6" i="3"/>
  <c r="F6" i="3"/>
  <c r="I5" i="3"/>
  <c r="H5" i="3"/>
  <c r="K5" i="3" s="1"/>
  <c r="F5" i="3"/>
  <c r="G5" i="3" s="1"/>
  <c r="I4" i="3"/>
  <c r="H4" i="3"/>
  <c r="K4" i="3" s="1"/>
  <c r="F4" i="3"/>
  <c r="G4" i="3" s="1"/>
  <c r="K3" i="3"/>
  <c r="I3" i="3"/>
  <c r="H3" i="3"/>
  <c r="J3" i="3" s="1"/>
  <c r="L3" i="3" s="1"/>
  <c r="F3" i="3"/>
  <c r="G3" i="3" s="1"/>
  <c r="I2" i="3"/>
  <c r="H2" i="3"/>
  <c r="J2" i="3" s="1"/>
  <c r="L2" i="3" s="1"/>
  <c r="F2" i="3"/>
  <c r="G2" i="3" s="1"/>
  <c r="I10" i="3"/>
  <c r="H10" i="3"/>
  <c r="F10" i="3"/>
  <c r="G10" i="3" s="1"/>
  <c r="K2" i="3" l="1"/>
  <c r="K9" i="3"/>
  <c r="J7" i="3"/>
  <c r="L7" i="3" s="1"/>
  <c r="K8" i="3"/>
  <c r="K10" i="3"/>
  <c r="J10" i="3"/>
  <c r="L10" i="3" s="1"/>
  <c r="K7" i="3"/>
  <c r="J5" i="3"/>
  <c r="L5" i="3" s="1"/>
  <c r="J6" i="3"/>
  <c r="L6" i="3" s="1"/>
  <c r="J4" i="3"/>
  <c r="L4" i="3" s="1"/>
  <c r="B7" i="1"/>
  <c r="B5" i="1" l="1"/>
  <c r="E6" i="1" l="1"/>
  <c r="E7" i="1" s="1"/>
  <c r="E8" i="1" s="1"/>
  <c r="E3" i="1"/>
  <c r="E9" i="1" s="1"/>
</calcChain>
</file>

<file path=xl/sharedStrings.xml><?xml version="1.0" encoding="utf-8"?>
<sst xmlns="http://schemas.openxmlformats.org/spreadsheetml/2006/main" count="64" uniqueCount="51">
  <si>
    <t xml:space="preserve">Modèle de la voiture </t>
  </si>
  <si>
    <t>Essence ou Diesel :</t>
  </si>
  <si>
    <t>Carte grise</t>
  </si>
  <si>
    <t>Reprise d'un véhicule</t>
  </si>
  <si>
    <t>ACHAT D'UN VEHICULE NEUF (avec reprise)</t>
  </si>
  <si>
    <t>ACHAT D'UN VEHICULE D'OCCASION</t>
  </si>
  <si>
    <t>Nombre de kilomètres théorique</t>
  </si>
  <si>
    <t>Essence</t>
  </si>
  <si>
    <t>Nombre de kilomètres du véhicule</t>
  </si>
  <si>
    <t>Prix théorique du véhicule :</t>
  </si>
  <si>
    <t>Prix du véhicule d'occasion</t>
  </si>
  <si>
    <t>FINANCEMENT</t>
  </si>
  <si>
    <t>Montant financé</t>
  </si>
  <si>
    <t>Taux d'intérêt</t>
  </si>
  <si>
    <t>Durée (an)</t>
  </si>
  <si>
    <t>Mensualité</t>
  </si>
  <si>
    <t>Prix du véhicule TTC</t>
  </si>
  <si>
    <t>Malus Ecotaxe</t>
  </si>
  <si>
    <t>Aide reprise de véhicule</t>
  </si>
  <si>
    <t>Prix d'achat du véhicule TTC</t>
  </si>
  <si>
    <t>Autres remise</t>
  </si>
  <si>
    <t>Nombre de kilomètres restants</t>
  </si>
  <si>
    <t>Prix du véhicule pour 1 000 km</t>
  </si>
  <si>
    <t>Age</t>
  </si>
  <si>
    <t>km</t>
  </si>
  <si>
    <t>Type de véhicule</t>
  </si>
  <si>
    <t>Prix du neuf pour 1000 km</t>
  </si>
  <si>
    <t>Prix pour 1000 km</t>
  </si>
  <si>
    <t>% / prix du neuf</t>
  </si>
  <si>
    <t>Ecart (positif ou négatif)</t>
  </si>
  <si>
    <t>STONIC</t>
  </si>
  <si>
    <t>Zone de saisie</t>
  </si>
  <si>
    <t>Zone de calcul</t>
  </si>
  <si>
    <t>% de remise habituel (pour le calcul)</t>
  </si>
  <si>
    <t>Vous devez choisir un véhicule de type :</t>
  </si>
  <si>
    <t>Référence de l'offre</t>
  </si>
  <si>
    <t>Ecart</t>
  </si>
  <si>
    <t>Prix de vente</t>
  </si>
  <si>
    <t>URL :</t>
  </si>
  <si>
    <t>Prix catalogue et de référence du véhicule (TTC) :</t>
  </si>
  <si>
    <t>Choix</t>
  </si>
  <si>
    <t>PROPOSITION COMMERCIALE D'UN VEHICULE NEUF</t>
  </si>
  <si>
    <t>https://www.leboncoin.fr/ad/voitures/3011387693</t>
  </si>
  <si>
    <t>Stonic</t>
  </si>
  <si>
    <t>https://www.leboncoin.fr/ad/voitures/3038757863</t>
  </si>
  <si>
    <t>https://www.leboncoin.fr/ad/voitures/2936401929</t>
  </si>
  <si>
    <t>https://www.leboncoin.fr/ad/voitures/3036435715</t>
  </si>
  <si>
    <t>https://www.leboncoin.fr/ad/voitures/3033988537</t>
  </si>
  <si>
    <t>https://www.leboncoin.fr/ad/voitures/3038259286</t>
  </si>
  <si>
    <t>https://www.leboncoin.fr/ad/voitures/3015499988</t>
  </si>
  <si>
    <t>https://www.leboncoin.fr/ad/voitures/3037564909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</si>
</sst>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8" formatCode="#,##0.00\ &quot;€&quot;;[Red]\-#,##0.00\ &quot;€&quot;"/>
    <numFmt numFmtId="164" formatCode="#,##0_ ;[Red]\-#,##0\ "/>
    <numFmt numFmtId="165" formatCode="0.0%"/>
    <numFmt numFmtId="166" formatCode="#,##0.0_ ;[Red]\-#,##0.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6" fontId="0" fillId="0" borderId="0" xfId="0" applyNumberFormat="1" applyAlignment="1">
      <alignment vertical="center"/>
    </xf>
    <xf numFmtId="0" fontId="1" fillId="0" borderId="0" xfId="0" applyFont="1" applyAlignment="1">
      <alignment horizontal="centerContinuous" vertical="center"/>
    </xf>
    <xf numFmtId="165" fontId="0" fillId="0" borderId="0" xfId="0" applyNumberFormat="1" applyAlignment="1">
      <alignment vertical="center"/>
    </xf>
    <xf numFmtId="0" fontId="3" fillId="4" borderId="8" xfId="0" applyFont="1" applyFill="1" applyBorder="1" applyAlignment="1">
      <alignment horizontal="centerContinuous" vertical="center"/>
    </xf>
    <xf numFmtId="0" fontId="3" fillId="4" borderId="9" xfId="0" applyFont="1" applyFill="1" applyBorder="1" applyAlignment="1">
      <alignment horizontal="centerContinuous" vertical="center"/>
    </xf>
    <xf numFmtId="0" fontId="0" fillId="0" borderId="4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6" fontId="0" fillId="6" borderId="5" xfId="0" applyNumberFormat="1" applyFill="1" applyBorder="1" applyAlignment="1">
      <alignment vertical="center"/>
    </xf>
    <xf numFmtId="6" fontId="0" fillId="2" borderId="11" xfId="0" applyNumberFormat="1" applyFill="1" applyBorder="1" applyAlignment="1">
      <alignment vertical="center"/>
    </xf>
    <xf numFmtId="6" fontId="0" fillId="2" borderId="12" xfId="0" applyNumberFormat="1" applyFill="1" applyBorder="1" applyAlignment="1">
      <alignment vertical="center"/>
    </xf>
    <xf numFmtId="0" fontId="0" fillId="0" borderId="14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" fillId="0" borderId="1" xfId="0" applyFont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6" fontId="1" fillId="3" borderId="13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64" fontId="0" fillId="6" borderId="12" xfId="0" applyNumberFormat="1" applyFill="1" applyBorder="1" applyAlignment="1">
      <alignment vertical="center"/>
    </xf>
    <xf numFmtId="6" fontId="1" fillId="6" borderId="13" xfId="0" applyNumberFormat="1" applyFont="1" applyFill="1" applyBorder="1" applyAlignment="1">
      <alignment vertical="center"/>
    </xf>
    <xf numFmtId="6" fontId="0" fillId="6" borderId="10" xfId="0" applyNumberFormat="1" applyFill="1" applyBorder="1" applyAlignment="1">
      <alignment vertical="center"/>
    </xf>
    <xf numFmtId="164" fontId="0" fillId="2" borderId="3" xfId="0" applyNumberFormat="1" applyFill="1" applyBorder="1" applyAlignment="1">
      <alignment vertical="center"/>
    </xf>
    <xf numFmtId="164" fontId="0" fillId="6" borderId="7" xfId="0" applyNumberFormat="1" applyFill="1" applyBorder="1" applyAlignment="1">
      <alignment vertical="center"/>
    </xf>
    <xf numFmtId="0" fontId="0" fillId="5" borderId="18" xfId="0" applyFill="1" applyBorder="1" applyAlignment="1">
      <alignment vertical="center"/>
    </xf>
    <xf numFmtId="0" fontId="0" fillId="5" borderId="13" xfId="0" applyFill="1" applyBorder="1" applyAlignment="1">
      <alignment vertical="center"/>
    </xf>
    <xf numFmtId="6" fontId="0" fillId="2" borderId="3" xfId="0" applyNumberFormat="1" applyFill="1" applyBorder="1" applyAlignment="1">
      <alignment vertical="center"/>
    </xf>
    <xf numFmtId="6" fontId="2" fillId="6" borderId="5" xfId="0" applyNumberFormat="1" applyFont="1" applyFill="1" applyBorder="1" applyAlignment="1">
      <alignment horizontal="left" vertical="center"/>
    </xf>
    <xf numFmtId="6" fontId="0" fillId="2" borderId="19" xfId="0" applyNumberFormat="1" applyFill="1" applyBorder="1" applyAlignment="1">
      <alignment vertical="center"/>
    </xf>
    <xf numFmtId="6" fontId="1" fillId="6" borderId="8" xfId="0" applyNumberFormat="1" applyFont="1" applyFill="1" applyBorder="1" applyAlignment="1">
      <alignment vertical="center"/>
    </xf>
    <xf numFmtId="10" fontId="0" fillId="3" borderId="11" xfId="0" applyNumberFormat="1" applyFill="1" applyBorder="1" applyAlignment="1">
      <alignment vertical="center"/>
    </xf>
    <xf numFmtId="0" fontId="0" fillId="2" borderId="4" xfId="0" applyFill="1" applyBorder="1"/>
    <xf numFmtId="0" fontId="0" fillId="2" borderId="20" xfId="0" applyFill="1" applyBorder="1"/>
    <xf numFmtId="164" fontId="0" fillId="2" borderId="20" xfId="0" applyNumberFormat="1" applyFill="1" applyBorder="1"/>
    <xf numFmtId="6" fontId="0" fillId="2" borderId="20" xfId="0" applyNumberFormat="1" applyFill="1" applyBorder="1"/>
    <xf numFmtId="6" fontId="0" fillId="7" borderId="20" xfId="0" applyNumberFormat="1" applyFill="1" applyBorder="1"/>
    <xf numFmtId="0" fontId="0" fillId="2" borderId="6" xfId="0" applyFill="1" applyBorder="1"/>
    <xf numFmtId="0" fontId="0" fillId="2" borderId="21" xfId="0" applyFill="1" applyBorder="1"/>
    <xf numFmtId="164" fontId="0" fillId="2" borderId="21" xfId="0" applyNumberFormat="1" applyFill="1" applyBorder="1"/>
    <xf numFmtId="6" fontId="0" fillId="2" borderId="21" xfId="0" applyNumberFormat="1" applyFill="1" applyBorder="1"/>
    <xf numFmtId="6" fontId="0" fillId="7" borderId="21" xfId="0" applyNumberFormat="1" applyFill="1" applyBorder="1"/>
    <xf numFmtId="0" fontId="0" fillId="2" borderId="22" xfId="0" applyFill="1" applyBorder="1"/>
    <xf numFmtId="0" fontId="0" fillId="2" borderId="23" xfId="0" applyFill="1" applyBorder="1"/>
    <xf numFmtId="164" fontId="0" fillId="2" borderId="23" xfId="0" applyNumberFormat="1" applyFill="1" applyBorder="1"/>
    <xf numFmtId="6" fontId="0" fillId="7" borderId="23" xfId="0" applyNumberFormat="1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6" fontId="4" fillId="6" borderId="5" xfId="1" applyNumberFormat="1" applyFill="1" applyBorder="1" applyAlignment="1">
      <alignment horizontal="left" vertical="center"/>
    </xf>
    <xf numFmtId="6" fontId="2" fillId="6" borderId="5" xfId="0" applyNumberFormat="1" applyFont="1" applyFill="1" applyBorder="1" applyAlignment="1">
      <alignment vertical="center"/>
    </xf>
    <xf numFmtId="9" fontId="0" fillId="7" borderId="20" xfId="0" applyNumberFormat="1" applyFill="1" applyBorder="1"/>
    <xf numFmtId="9" fontId="0" fillId="7" borderId="21" xfId="0" applyNumberFormat="1" applyFill="1" applyBorder="1"/>
    <xf numFmtId="9" fontId="0" fillId="7" borderId="23" xfId="0" applyNumberFormat="1" applyFill="1" applyBorder="1"/>
    <xf numFmtId="0" fontId="0" fillId="7" borderId="24" xfId="0" applyFill="1" applyBorder="1"/>
    <xf numFmtId="0" fontId="0" fillId="7" borderId="5" xfId="0" applyFill="1" applyBorder="1"/>
    <xf numFmtId="0" fontId="0" fillId="7" borderId="7" xfId="0" applyFill="1" applyBorder="1"/>
    <xf numFmtId="166" fontId="0" fillId="2" borderId="5" xfId="0" applyNumberFormat="1" applyFill="1" applyBorder="1" applyAlignment="1">
      <alignment vertical="center"/>
    </xf>
    <xf numFmtId="10" fontId="0" fillId="2" borderId="5" xfId="0" applyNumberFormat="1" applyFill="1" applyBorder="1" applyAlignment="1">
      <alignment vertical="center"/>
    </xf>
    <xf numFmtId="8" fontId="0" fillId="6" borderId="3" xfId="0" applyNumberFormat="1" applyFill="1" applyBorder="1" applyAlignment="1">
      <alignment vertical="center"/>
    </xf>
    <xf numFmtId="8" fontId="0" fillId="6" borderId="7" xfId="0" applyNumberFormat="1" applyFill="1" applyBorder="1" applyAlignment="1">
      <alignment vertical="center"/>
    </xf>
    <xf numFmtId="20" fontId="0" fillId="0" borderId="0" xfId="0" applyNumberFormat="1" applyAlignment="1">
      <alignment vertical="center"/>
    </xf>
    <xf numFmtId="20" fontId="0" fillId="2" borderId="20" xfId="0" applyNumberFormat="1" applyFill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boncoin.fr/ad/voitures/301138769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boncoin.fr/ad/voitures/2936401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30" zoomScaleNormal="130" workbookViewId="0">
      <selection activeCell="A16" sqref="A16"/>
    </sheetView>
  </sheetViews>
  <sheetFormatPr baseColWidth="10" defaultColWidth="8.88671875" defaultRowHeight="20.399999999999999" customHeight="1" x14ac:dyDescent="0.3"/>
  <cols>
    <col min="1" max="1" width="42.5546875" style="1" bestFit="1" customWidth="1"/>
    <col min="2" max="2" width="11.77734375" style="1" customWidth="1"/>
    <col min="3" max="3" width="8.88671875" style="1"/>
    <col min="4" max="4" width="36.44140625" style="1" customWidth="1"/>
    <col min="5" max="5" width="11.6640625" style="1" customWidth="1"/>
    <col min="6" max="6" width="8.88671875" style="1"/>
    <col min="7" max="7" width="23.6640625" style="1" customWidth="1"/>
    <col min="8" max="8" width="15.6640625" style="1" customWidth="1"/>
    <col min="9" max="9" width="8.88671875" style="1"/>
    <col min="10" max="10" width="20.44140625" style="1" customWidth="1"/>
    <col min="11" max="11" width="28.21875" style="1" customWidth="1"/>
    <col min="12" max="16384" width="8.88671875" style="1"/>
  </cols>
  <sheetData>
    <row r="1" spans="1:11" ht="20.399999999999999" customHeight="1" x14ac:dyDescent="0.3">
      <c r="A1" s="5" t="s">
        <v>4</v>
      </c>
      <c r="B1" s="6"/>
      <c r="D1" s="5" t="s">
        <v>5</v>
      </c>
      <c r="E1" s="6"/>
      <c r="J1" s="3"/>
      <c r="K1" s="3"/>
    </row>
    <row r="2" spans="1:11" ht="20.399999999999999" customHeight="1" x14ac:dyDescent="0.3">
      <c r="A2" s="13" t="s">
        <v>0</v>
      </c>
      <c r="B2" s="17" t="s">
        <v>30</v>
      </c>
      <c r="D2" s="9" t="s">
        <v>8</v>
      </c>
      <c r="E2" s="24">
        <v>44644</v>
      </c>
      <c r="K2" s="2"/>
    </row>
    <row r="3" spans="1:11" ht="20.399999999999999" customHeight="1" x14ac:dyDescent="0.3">
      <c r="A3" s="14" t="s">
        <v>1</v>
      </c>
      <c r="B3" s="18" t="s">
        <v>7</v>
      </c>
      <c r="D3" s="8" t="s">
        <v>21</v>
      </c>
      <c r="E3" s="25">
        <f>B5-E2</f>
        <v>155356</v>
      </c>
      <c r="K3" s="4"/>
    </row>
    <row r="4" spans="1:11" ht="20.399999999999999" customHeight="1" x14ac:dyDescent="0.3">
      <c r="A4" s="14" t="s">
        <v>33</v>
      </c>
      <c r="B4" s="32">
        <v>0.1</v>
      </c>
      <c r="D4" s="26"/>
      <c r="E4" s="27"/>
    </row>
    <row r="5" spans="1:11" ht="20.399999999999999" customHeight="1" x14ac:dyDescent="0.3">
      <c r="A5" s="15" t="s">
        <v>6</v>
      </c>
      <c r="B5" s="21">
        <f>IF(B3="Diesel",300000,IF(B3="Essence",200000,0))</f>
        <v>200000</v>
      </c>
      <c r="D5" s="9" t="s">
        <v>10</v>
      </c>
      <c r="E5" s="28">
        <v>12690</v>
      </c>
      <c r="K5" s="2"/>
    </row>
    <row r="6" spans="1:11" ht="20.399999999999999" customHeight="1" x14ac:dyDescent="0.3">
      <c r="A6" s="20" t="s">
        <v>39</v>
      </c>
      <c r="B6" s="19">
        <v>20190</v>
      </c>
      <c r="D6" s="7" t="s">
        <v>9</v>
      </c>
      <c r="E6" s="10">
        <f>(1-E2/B5)*(B6*(1-$B$4))</f>
        <v>14114.86938</v>
      </c>
    </row>
    <row r="7" spans="1:11" ht="20.399999999999999" customHeight="1" x14ac:dyDescent="0.3">
      <c r="A7" s="16" t="s">
        <v>22</v>
      </c>
      <c r="B7" s="22">
        <f>(B6*(1-B4)/B5)*1000</f>
        <v>90.855000000000004</v>
      </c>
      <c r="D7" s="7" t="s">
        <v>29</v>
      </c>
      <c r="E7" s="10">
        <f>E6-E5</f>
        <v>1424.8693800000001</v>
      </c>
    </row>
    <row r="8" spans="1:11" ht="20.399999999999999" customHeight="1" x14ac:dyDescent="0.3">
      <c r="D8" s="7" t="s">
        <v>34</v>
      </c>
      <c r="E8" s="29" t="str">
        <f>IF(E7&lt;0,"Neuf","Occasion")</f>
        <v>Occasion</v>
      </c>
    </row>
    <row r="9" spans="1:11" ht="20.399999999999999" customHeight="1" x14ac:dyDescent="0.3">
      <c r="A9" s="30" t="s">
        <v>31</v>
      </c>
      <c r="D9" s="7" t="s">
        <v>22</v>
      </c>
      <c r="E9" s="51">
        <f>(E5/E3)*1000</f>
        <v>81.683359509771108</v>
      </c>
    </row>
    <row r="10" spans="1:11" ht="20.399999999999999" customHeight="1" x14ac:dyDescent="0.3">
      <c r="A10" s="31" t="s">
        <v>32</v>
      </c>
      <c r="D10" s="7" t="s">
        <v>38</v>
      </c>
      <c r="E10" s="50" t="s">
        <v>42</v>
      </c>
    </row>
    <row r="12" spans="1:11" ht="20.399999999999999" customHeight="1" x14ac:dyDescent="0.3">
      <c r="A12" s="62"/>
    </row>
    <row r="13" spans="1:11" ht="20.399999999999999" customHeight="1" x14ac:dyDescent="0.3">
      <c r="A13" s="62"/>
    </row>
    <row r="14" spans="1:11" ht="20.399999999999999" customHeight="1" x14ac:dyDescent="0.3">
      <c r="B14" s="62"/>
    </row>
  </sheetData>
  <hyperlinks>
    <hyperlink ref="E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="130" zoomScaleNormal="130" workbookViewId="0">
      <selection activeCell="E2" sqref="E2"/>
    </sheetView>
  </sheetViews>
  <sheetFormatPr baseColWidth="10" defaultColWidth="8.88671875" defaultRowHeight="14.4" x14ac:dyDescent="0.3"/>
  <cols>
    <col min="1" max="1" width="54.6640625" customWidth="1"/>
    <col min="2" max="2" width="14.44140625" bestFit="1" customWidth="1"/>
    <col min="5" max="7" width="12.21875" customWidth="1"/>
    <col min="8" max="8" width="12.6640625" customWidth="1"/>
    <col min="9" max="10" width="13.21875" customWidth="1"/>
  </cols>
  <sheetData>
    <row r="1" spans="1:12" ht="43.2" x14ac:dyDescent="0.3">
      <c r="A1" s="47" t="s">
        <v>35</v>
      </c>
      <c r="B1" s="48" t="s">
        <v>25</v>
      </c>
      <c r="C1" s="48" t="s">
        <v>23</v>
      </c>
      <c r="D1" s="48" t="s">
        <v>24</v>
      </c>
      <c r="E1" s="48" t="s">
        <v>37</v>
      </c>
      <c r="F1" s="48" t="s">
        <v>9</v>
      </c>
      <c r="G1" s="48" t="s">
        <v>36</v>
      </c>
      <c r="H1" s="48" t="s">
        <v>27</v>
      </c>
      <c r="I1" s="48" t="s">
        <v>26</v>
      </c>
      <c r="J1" s="48" t="s">
        <v>36</v>
      </c>
      <c r="K1" s="48" t="s">
        <v>28</v>
      </c>
      <c r="L1" s="49" t="s">
        <v>40</v>
      </c>
    </row>
    <row r="2" spans="1:12" x14ac:dyDescent="0.3">
      <c r="A2" s="43" t="s">
        <v>42</v>
      </c>
      <c r="B2" s="44" t="s">
        <v>43</v>
      </c>
      <c r="C2" s="44">
        <v>2018</v>
      </c>
      <c r="D2" s="45">
        <v>44644</v>
      </c>
      <c r="E2" s="63">
        <v>12690</v>
      </c>
      <c r="F2" s="46">
        <f>IF(A2&lt;&gt;"",(1-D2/'Simulation achat d''un véhicule'!$B$5)*('Simulation achat d''un véhicule'!$B$6*(1-'Simulation achat d''un véhicule'!$B$4)),"")</f>
        <v>14114.86938</v>
      </c>
      <c r="G2" s="46">
        <f t="shared" ref="G2:G9" si="0">IF(A2&lt;&gt;"",E2-F2,"")</f>
        <v>-1424.8693800000001</v>
      </c>
      <c r="H2" s="46">
        <f t="shared" ref="H2:H9" si="1">IF(A2&lt;&gt;"",(E2/(200000-D2))*1000,"")</f>
        <v>81.683359509771108</v>
      </c>
      <c r="I2" s="46">
        <f>IF(A2&lt;&gt;"",'Simulation achat d''un véhicule'!$B$7,"")</f>
        <v>90.855000000000004</v>
      </c>
      <c r="J2" s="46">
        <f t="shared" ref="J2:J9" si="2">IF(A2&lt;&gt;"",H2-I2,"")</f>
        <v>-9.1716404902288957</v>
      </c>
      <c r="K2" s="54">
        <f t="shared" ref="K2:K9" si="3">IF(A2&lt;&gt;"",H2/I2,"")</f>
        <v>0.89905189048231915</v>
      </c>
      <c r="L2" s="55" t="str">
        <f t="shared" ref="L2:L9" si="4">IF(A2&lt;&gt;"",IF(J2&gt;0,"Neuf","Occasion"),"")</f>
        <v>Occasion</v>
      </c>
    </row>
    <row r="3" spans="1:12" x14ac:dyDescent="0.3">
      <c r="A3" s="33" t="s">
        <v>44</v>
      </c>
      <c r="B3" s="34" t="s">
        <v>43</v>
      </c>
      <c r="C3" s="34">
        <v>2025</v>
      </c>
      <c r="D3" s="35">
        <v>500</v>
      </c>
      <c r="E3" s="36">
        <v>22990</v>
      </c>
      <c r="F3" s="37">
        <f>IF(A3&lt;&gt;"",(1-D3/'Simulation achat d''un véhicule'!$B$5)*('Simulation achat d''un véhicule'!$B$6*(1-'Simulation achat d''un véhicule'!$B$4)),"")</f>
        <v>18125.572500000002</v>
      </c>
      <c r="G3" s="37">
        <f t="shared" si="0"/>
        <v>4864.427499999998</v>
      </c>
      <c r="H3" s="37">
        <f t="shared" si="1"/>
        <v>115.23809523809524</v>
      </c>
      <c r="I3" s="37">
        <f>IF(A3&lt;&gt;"",'Simulation achat d''un véhicule'!$B$7,"")</f>
        <v>90.855000000000004</v>
      </c>
      <c r="J3" s="37">
        <f t="shared" si="2"/>
        <v>24.383095238095237</v>
      </c>
      <c r="K3" s="52">
        <f t="shared" si="3"/>
        <v>1.2683737299883906</v>
      </c>
      <c r="L3" s="56" t="str">
        <f t="shared" si="4"/>
        <v>Neuf</v>
      </c>
    </row>
    <row r="4" spans="1:12" x14ac:dyDescent="0.3">
      <c r="A4" s="33" t="s">
        <v>45</v>
      </c>
      <c r="B4" s="34" t="s">
        <v>43</v>
      </c>
      <c r="C4" s="34">
        <v>2024</v>
      </c>
      <c r="D4" s="35">
        <v>14438</v>
      </c>
      <c r="E4" s="36">
        <v>18490</v>
      </c>
      <c r="F4" s="37">
        <f>IF(A4&lt;&gt;"",(1-D4/'Simulation achat d''un véhicule'!$B$5)*('Simulation achat d''un véhicule'!$B$6*(1-'Simulation achat d''un véhicule'!$B$4)),"")</f>
        <v>16859.235509999999</v>
      </c>
      <c r="G4" s="37">
        <f t="shared" si="0"/>
        <v>1630.7644900000014</v>
      </c>
      <c r="H4" s="37">
        <f t="shared" si="1"/>
        <v>99.643245923195479</v>
      </c>
      <c r="I4" s="37">
        <f>IF(A4&lt;&gt;"",'Simulation achat d''un véhicule'!$B$7,"")</f>
        <v>90.855000000000004</v>
      </c>
      <c r="J4" s="37">
        <f t="shared" si="2"/>
        <v>8.7882459231954755</v>
      </c>
      <c r="K4" s="52">
        <f t="shared" si="3"/>
        <v>1.0967282584689393</v>
      </c>
      <c r="L4" s="56" t="str">
        <f t="shared" si="4"/>
        <v>Neuf</v>
      </c>
    </row>
    <row r="5" spans="1:12" x14ac:dyDescent="0.3">
      <c r="A5" s="33" t="s">
        <v>45</v>
      </c>
      <c r="B5" s="34" t="s">
        <v>43</v>
      </c>
      <c r="C5" s="34">
        <v>2022</v>
      </c>
      <c r="D5" s="35">
        <v>49700</v>
      </c>
      <c r="E5" s="36">
        <v>15990</v>
      </c>
      <c r="F5" s="37">
        <f>IF(A5&lt;&gt;"",(1-D5/'Simulation achat d''un véhicule'!$B$5)*('Simulation achat d''un véhicule'!$B$6*(1-'Simulation achat d''un véhicule'!$B$4)),"")</f>
        <v>13655.506500000001</v>
      </c>
      <c r="G5" s="37">
        <f t="shared" si="0"/>
        <v>2334.4934999999987</v>
      </c>
      <c r="H5" s="37">
        <f t="shared" si="1"/>
        <v>106.38722554890219</v>
      </c>
      <c r="I5" s="37">
        <f>IF(A5&lt;&gt;"",'Simulation achat d''un véhicule'!$B$7,"")</f>
        <v>90.855000000000004</v>
      </c>
      <c r="J5" s="37">
        <f t="shared" si="2"/>
        <v>15.53222554890219</v>
      </c>
      <c r="K5" s="52">
        <f t="shared" si="3"/>
        <v>1.1709561999769103</v>
      </c>
      <c r="L5" s="56" t="str">
        <f t="shared" si="4"/>
        <v>Neuf</v>
      </c>
    </row>
    <row r="6" spans="1:12" x14ac:dyDescent="0.3">
      <c r="A6" s="33" t="s">
        <v>46</v>
      </c>
      <c r="B6" s="34" t="s">
        <v>43</v>
      </c>
      <c r="C6" s="34">
        <v>2022</v>
      </c>
      <c r="D6" s="35">
        <v>78434</v>
      </c>
      <c r="E6" s="36">
        <v>14890</v>
      </c>
      <c r="F6" s="37">
        <f>IF(A6&lt;&gt;"",(1-D6/'Simulation achat d''un véhicule'!$B$5)*('Simulation achat d''un véhicule'!$B$6*(1-'Simulation achat d''un véhicule'!$B$4)),"")</f>
        <v>11044.878929999999</v>
      </c>
      <c r="G6" s="37">
        <f t="shared" si="0"/>
        <v>3845.1210700000011</v>
      </c>
      <c r="H6" s="37">
        <f t="shared" si="1"/>
        <v>122.48490531892141</v>
      </c>
      <c r="I6" s="37">
        <f>IF(A6&lt;&gt;"",'Simulation achat d''un véhicule'!$B$7,"")</f>
        <v>90.855000000000004</v>
      </c>
      <c r="J6" s="37">
        <f t="shared" si="2"/>
        <v>31.629905318921402</v>
      </c>
      <c r="K6" s="52">
        <f t="shared" si="3"/>
        <v>1.3481360994873304</v>
      </c>
      <c r="L6" s="56" t="str">
        <f t="shared" si="4"/>
        <v>Neuf</v>
      </c>
    </row>
    <row r="7" spans="1:12" x14ac:dyDescent="0.3">
      <c r="A7" s="33" t="s">
        <v>47</v>
      </c>
      <c r="B7" s="34" t="s">
        <v>43</v>
      </c>
      <c r="C7" s="34">
        <v>2019</v>
      </c>
      <c r="D7" s="35">
        <v>124081</v>
      </c>
      <c r="E7" s="36">
        <v>10890</v>
      </c>
      <c r="F7" s="37">
        <f>IF(A7&lt;&gt;"",(1-D7/'Simulation achat d''un véhicule'!$B$5)*('Simulation achat d''un véhicule'!$B$6*(1-'Simulation achat d''un véhicule'!$B$4)),"")</f>
        <v>6897.6207450000002</v>
      </c>
      <c r="G7" s="37">
        <f t="shared" si="0"/>
        <v>3992.3792549999998</v>
      </c>
      <c r="H7" s="37">
        <f t="shared" si="1"/>
        <v>143.44235303415482</v>
      </c>
      <c r="I7" s="37">
        <f>IF(A7&lt;&gt;"",'Simulation achat d''un véhicule'!$B$7,"")</f>
        <v>90.855000000000004</v>
      </c>
      <c r="J7" s="37">
        <f t="shared" si="2"/>
        <v>52.587353034154816</v>
      </c>
      <c r="K7" s="52">
        <f t="shared" si="3"/>
        <v>1.5788052725128481</v>
      </c>
      <c r="L7" s="56" t="str">
        <f t="shared" si="4"/>
        <v>Neuf</v>
      </c>
    </row>
    <row r="8" spans="1:12" x14ac:dyDescent="0.3">
      <c r="A8" s="33" t="s">
        <v>48</v>
      </c>
      <c r="B8" s="34" t="s">
        <v>43</v>
      </c>
      <c r="C8" s="34">
        <v>2021</v>
      </c>
      <c r="D8" s="35">
        <v>40383</v>
      </c>
      <c r="E8" s="36">
        <v>15799</v>
      </c>
      <c r="F8" s="37">
        <f>IF(A8&lt;&gt;"",(1-D8/'Simulation achat d''un véhicule'!$B$5)*('Simulation achat d''un véhicule'!$B$6*(1-'Simulation achat d''un véhicule'!$B$4)),"")</f>
        <v>14502.002535</v>
      </c>
      <c r="G8" s="37">
        <f t="shared" si="0"/>
        <v>1296.9974650000004</v>
      </c>
      <c r="H8" s="37">
        <f t="shared" si="1"/>
        <v>98.980685014754073</v>
      </c>
      <c r="I8" s="37">
        <f>IF(A8&lt;&gt;"",'Simulation achat d''un véhicule'!$B$7,"")</f>
        <v>90.855000000000004</v>
      </c>
      <c r="J8" s="37">
        <f t="shared" si="2"/>
        <v>8.1256850147540689</v>
      </c>
      <c r="K8" s="52">
        <f t="shared" si="3"/>
        <v>1.0894357494332074</v>
      </c>
      <c r="L8" s="56" t="str">
        <f t="shared" si="4"/>
        <v>Neuf</v>
      </c>
    </row>
    <row r="9" spans="1:12" x14ac:dyDescent="0.3">
      <c r="A9" s="33" t="s">
        <v>49</v>
      </c>
      <c r="B9" s="34" t="s">
        <v>43</v>
      </c>
      <c r="C9" s="34">
        <v>2018</v>
      </c>
      <c r="D9" s="35">
        <v>75700</v>
      </c>
      <c r="E9" s="36">
        <v>12490</v>
      </c>
      <c r="F9" s="37">
        <f>IF(A9&lt;&gt;"",(1-D9/'Simulation achat d''un véhicule'!$B$5)*('Simulation achat d''un véhicule'!$B$6*(1-'Simulation achat d''un véhicule'!$B$4)),"")</f>
        <v>11293.276499999998</v>
      </c>
      <c r="G9" s="37">
        <f t="shared" si="0"/>
        <v>1196.7235000000019</v>
      </c>
      <c r="H9" s="37">
        <f t="shared" si="1"/>
        <v>100.4827031375704</v>
      </c>
      <c r="I9" s="37">
        <f>IF(A9&lt;&gt;"",'Simulation achat d''un véhicule'!$B$7,"")</f>
        <v>90.855000000000004</v>
      </c>
      <c r="J9" s="37">
        <f t="shared" si="2"/>
        <v>9.6277031375703928</v>
      </c>
      <c r="K9" s="52">
        <f t="shared" si="3"/>
        <v>1.105967785345555</v>
      </c>
      <c r="L9" s="56" t="str">
        <f t="shared" si="4"/>
        <v>Neuf</v>
      </c>
    </row>
    <row r="10" spans="1:12" x14ac:dyDescent="0.3">
      <c r="A10" s="33" t="s">
        <v>50</v>
      </c>
      <c r="B10" s="34" t="s">
        <v>43</v>
      </c>
      <c r="C10" s="34">
        <v>2017</v>
      </c>
      <c r="D10" s="35">
        <v>81500</v>
      </c>
      <c r="E10" s="36">
        <v>12000</v>
      </c>
      <c r="F10" s="37">
        <f>IF(A10&lt;&gt;"",(1-D10/'Simulation achat d''un véhicule'!$B$5)*('Simulation achat d''un véhicule'!$B$6*(1-'Simulation achat d''un véhicule'!$B$4)),"")</f>
        <v>10766.317500000001</v>
      </c>
      <c r="G10" s="37">
        <f>IF(A10&lt;&gt;"",E10-F10,"")</f>
        <v>1233.682499999999</v>
      </c>
      <c r="H10" s="37">
        <f>IF(A10&lt;&gt;"",(E10/(200000-D10))*1000,"")</f>
        <v>101.26582278481013</v>
      </c>
      <c r="I10" s="37">
        <f>IF(A10&lt;&gt;"",'Simulation achat d''un véhicule'!$B$7,"")</f>
        <v>90.855000000000004</v>
      </c>
      <c r="J10" s="37">
        <f>IF(A10&lt;&gt;"",H10-I10,"")</f>
        <v>10.410822784810122</v>
      </c>
      <c r="K10" s="52">
        <f>IF(A10&lt;&gt;"",H10/I10,"")</f>
        <v>1.1145872300347821</v>
      </c>
      <c r="L10" s="56" t="str">
        <f>IF(A10&lt;&gt;"",IF(J10&gt;0,"Neuf","Occasion"),"")</f>
        <v>Neuf</v>
      </c>
    </row>
    <row r="11" spans="1:12" x14ac:dyDescent="0.3">
      <c r="A11" s="33"/>
      <c r="B11" s="34"/>
      <c r="C11" s="34"/>
      <c r="D11" s="35"/>
      <c r="E11" s="36"/>
      <c r="F11" s="37" t="str">
        <f>IF(A11&lt;&gt;"",(1-D11/'Simulation achat d''un véhicule'!$B$5)*('Simulation achat d''un véhicule'!$B$6*(1-'Simulation achat d''un véhicule'!$B$4)),"")</f>
        <v/>
      </c>
      <c r="G11" s="37" t="str">
        <f t="shared" ref="G11:G39" si="5">IF(A11&lt;&gt;"",E11-F11,"")</f>
        <v/>
      </c>
      <c r="H11" s="37" t="str">
        <f t="shared" ref="H11:H39" si="6">IF(A11&lt;&gt;"",(E11/(200000-D11))*1000,"")</f>
        <v/>
      </c>
      <c r="I11" s="37" t="str">
        <f>IF(A11&lt;&gt;"",'Simulation achat d''un véhicule'!$B$7,"")</f>
        <v/>
      </c>
      <c r="J11" s="37" t="str">
        <f t="shared" ref="J11:J39" si="7">IF(A11&lt;&gt;"",H11-I11,"")</f>
        <v/>
      </c>
      <c r="K11" s="52" t="str">
        <f t="shared" ref="K11:K39" si="8">IF(A11&lt;&gt;"",H11/I11,"")</f>
        <v/>
      </c>
      <c r="L11" s="56" t="str">
        <f t="shared" ref="L11:L39" si="9">IF(A11&lt;&gt;"",IF(J11&gt;0,"Neuf","Occasion"),"")</f>
        <v/>
      </c>
    </row>
    <row r="12" spans="1:12" x14ac:dyDescent="0.3">
      <c r="A12" s="33"/>
      <c r="B12" s="34"/>
      <c r="C12" s="34"/>
      <c r="D12" s="35"/>
      <c r="E12" s="36"/>
      <c r="F12" s="37" t="str">
        <f>IF(A12&lt;&gt;"",(1-D12/'Simulation achat d''un véhicule'!$B$5)*('Simulation achat d''un véhicule'!$B$6*(1-'Simulation achat d''un véhicule'!$B$4)),"")</f>
        <v/>
      </c>
      <c r="G12" s="37" t="str">
        <f t="shared" si="5"/>
        <v/>
      </c>
      <c r="H12" s="37" t="str">
        <f t="shared" si="6"/>
        <v/>
      </c>
      <c r="I12" s="37" t="str">
        <f>IF(A12&lt;&gt;"",'Simulation achat d''un véhicule'!$B$7,"")</f>
        <v/>
      </c>
      <c r="J12" s="37" t="str">
        <f t="shared" si="7"/>
        <v/>
      </c>
      <c r="K12" s="52" t="str">
        <f t="shared" si="8"/>
        <v/>
      </c>
      <c r="L12" s="56" t="str">
        <f t="shared" si="9"/>
        <v/>
      </c>
    </row>
    <row r="13" spans="1:12" x14ac:dyDescent="0.3">
      <c r="A13" s="33"/>
      <c r="B13" s="34"/>
      <c r="C13" s="34"/>
      <c r="D13" s="35"/>
      <c r="E13" s="36"/>
      <c r="F13" s="37" t="str">
        <f>IF(A13&lt;&gt;"",(1-D13/'Simulation achat d''un véhicule'!$B$5)*('Simulation achat d''un véhicule'!$B$6*(1-'Simulation achat d''un véhicule'!$B$4)),"")</f>
        <v/>
      </c>
      <c r="G13" s="37" t="str">
        <f t="shared" si="5"/>
        <v/>
      </c>
      <c r="H13" s="37" t="str">
        <f t="shared" si="6"/>
        <v/>
      </c>
      <c r="I13" s="37" t="str">
        <f>IF(A13&lt;&gt;"",'Simulation achat d''un véhicule'!$B$7,"")</f>
        <v/>
      </c>
      <c r="J13" s="37" t="str">
        <f t="shared" si="7"/>
        <v/>
      </c>
      <c r="K13" s="52" t="str">
        <f t="shared" si="8"/>
        <v/>
      </c>
      <c r="L13" s="56" t="str">
        <f t="shared" si="9"/>
        <v/>
      </c>
    </row>
    <row r="14" spans="1:12" x14ac:dyDescent="0.3">
      <c r="A14" s="33"/>
      <c r="B14" s="34"/>
      <c r="C14" s="34"/>
      <c r="D14" s="35"/>
      <c r="E14" s="36"/>
      <c r="F14" s="37" t="str">
        <f>IF(A14&lt;&gt;"",(1-D14/'Simulation achat d''un véhicule'!$B$5)*('Simulation achat d''un véhicule'!$B$6*(1-'Simulation achat d''un véhicule'!$B$4)),"")</f>
        <v/>
      </c>
      <c r="G14" s="37" t="str">
        <f t="shared" si="5"/>
        <v/>
      </c>
      <c r="H14" s="37" t="str">
        <f t="shared" si="6"/>
        <v/>
      </c>
      <c r="I14" s="37" t="str">
        <f>IF(A14&lt;&gt;"",'Simulation achat d''un véhicule'!$B$7,"")</f>
        <v/>
      </c>
      <c r="J14" s="37" t="str">
        <f t="shared" si="7"/>
        <v/>
      </c>
      <c r="K14" s="52" t="str">
        <f t="shared" si="8"/>
        <v/>
      </c>
      <c r="L14" s="56" t="str">
        <f t="shared" si="9"/>
        <v/>
      </c>
    </row>
    <row r="15" spans="1:12" x14ac:dyDescent="0.3">
      <c r="A15" s="33"/>
      <c r="B15" s="34"/>
      <c r="C15" s="34"/>
      <c r="D15" s="35"/>
      <c r="E15" s="36"/>
      <c r="F15" s="37" t="str">
        <f>IF(A15&lt;&gt;"",(1-D15/'Simulation achat d''un véhicule'!$B$5)*('Simulation achat d''un véhicule'!$B$6*(1-'Simulation achat d''un véhicule'!$B$4)),"")</f>
        <v/>
      </c>
      <c r="G15" s="37" t="str">
        <f t="shared" si="5"/>
        <v/>
      </c>
      <c r="H15" s="37" t="str">
        <f t="shared" si="6"/>
        <v/>
      </c>
      <c r="I15" s="37" t="str">
        <f>IF(A15&lt;&gt;"",'Simulation achat d''un véhicule'!$B$7,"")</f>
        <v/>
      </c>
      <c r="J15" s="37" t="str">
        <f t="shared" si="7"/>
        <v/>
      </c>
      <c r="K15" s="52" t="str">
        <f t="shared" si="8"/>
        <v/>
      </c>
      <c r="L15" s="56" t="str">
        <f t="shared" si="9"/>
        <v/>
      </c>
    </row>
    <row r="16" spans="1:12" x14ac:dyDescent="0.3">
      <c r="A16" s="33"/>
      <c r="B16" s="34"/>
      <c r="C16" s="34"/>
      <c r="D16" s="35"/>
      <c r="E16" s="36"/>
      <c r="F16" s="37" t="str">
        <f>IF(A16&lt;&gt;"",(1-D16/'Simulation achat d''un véhicule'!$B$5)*('Simulation achat d''un véhicule'!$B$6*(1-'Simulation achat d''un véhicule'!$B$4)),"")</f>
        <v/>
      </c>
      <c r="G16" s="37" t="str">
        <f t="shared" si="5"/>
        <v/>
      </c>
      <c r="H16" s="37" t="str">
        <f t="shared" si="6"/>
        <v/>
      </c>
      <c r="I16" s="37" t="str">
        <f>IF(A16&lt;&gt;"",'Simulation achat d''un véhicule'!$B$7,"")</f>
        <v/>
      </c>
      <c r="J16" s="37" t="str">
        <f t="shared" si="7"/>
        <v/>
      </c>
      <c r="K16" s="52" t="str">
        <f t="shared" si="8"/>
        <v/>
      </c>
      <c r="L16" s="56" t="str">
        <f t="shared" si="9"/>
        <v/>
      </c>
    </row>
    <row r="17" spans="1:12" x14ac:dyDescent="0.3">
      <c r="A17" s="33"/>
      <c r="B17" s="34"/>
      <c r="C17" s="34"/>
      <c r="D17" s="35"/>
      <c r="E17" s="36"/>
      <c r="F17" s="37" t="str">
        <f>IF(A17&lt;&gt;"",(1-D17/'Simulation achat d''un véhicule'!$B$5)*('Simulation achat d''un véhicule'!$B$6*(1-'Simulation achat d''un véhicule'!$B$4)),"")</f>
        <v/>
      </c>
      <c r="G17" s="37" t="str">
        <f t="shared" si="5"/>
        <v/>
      </c>
      <c r="H17" s="37" t="str">
        <f t="shared" si="6"/>
        <v/>
      </c>
      <c r="I17" s="37" t="str">
        <f>IF(A17&lt;&gt;"",'Simulation achat d''un véhicule'!$B$7,"")</f>
        <v/>
      </c>
      <c r="J17" s="37" t="str">
        <f t="shared" si="7"/>
        <v/>
      </c>
      <c r="K17" s="52" t="str">
        <f t="shared" si="8"/>
        <v/>
      </c>
      <c r="L17" s="56" t="str">
        <f t="shared" si="9"/>
        <v/>
      </c>
    </row>
    <row r="18" spans="1:12" x14ac:dyDescent="0.3">
      <c r="A18" s="33"/>
      <c r="B18" s="34"/>
      <c r="C18" s="34"/>
      <c r="D18" s="35"/>
      <c r="E18" s="36"/>
      <c r="F18" s="37" t="str">
        <f>IF(A18&lt;&gt;"",(1-D18/'Simulation achat d''un véhicule'!$B$5)*('Simulation achat d''un véhicule'!$B$6*(1-'Simulation achat d''un véhicule'!$B$4)),"")</f>
        <v/>
      </c>
      <c r="G18" s="37" t="str">
        <f t="shared" si="5"/>
        <v/>
      </c>
      <c r="H18" s="37" t="str">
        <f t="shared" si="6"/>
        <v/>
      </c>
      <c r="I18" s="37" t="str">
        <f>IF(A18&lt;&gt;"",'Simulation achat d''un véhicule'!$B$7,"")</f>
        <v/>
      </c>
      <c r="J18" s="37" t="str">
        <f t="shared" si="7"/>
        <v/>
      </c>
      <c r="K18" s="52" t="str">
        <f t="shared" si="8"/>
        <v/>
      </c>
      <c r="L18" s="56" t="str">
        <f t="shared" si="9"/>
        <v/>
      </c>
    </row>
    <row r="19" spans="1:12" x14ac:dyDescent="0.3">
      <c r="A19" s="33"/>
      <c r="B19" s="34"/>
      <c r="C19" s="34"/>
      <c r="D19" s="35"/>
      <c r="E19" s="36"/>
      <c r="F19" s="37" t="str">
        <f>IF(A19&lt;&gt;"",(1-D19/'Simulation achat d''un véhicule'!$B$5)*('Simulation achat d''un véhicule'!$B$6*(1-'Simulation achat d''un véhicule'!$B$4)),"")</f>
        <v/>
      </c>
      <c r="G19" s="37" t="str">
        <f t="shared" si="5"/>
        <v/>
      </c>
      <c r="H19" s="37" t="str">
        <f t="shared" si="6"/>
        <v/>
      </c>
      <c r="I19" s="37" t="str">
        <f>IF(A19&lt;&gt;"",'Simulation achat d''un véhicule'!$B$7,"")</f>
        <v/>
      </c>
      <c r="J19" s="37" t="str">
        <f t="shared" si="7"/>
        <v/>
      </c>
      <c r="K19" s="52" t="str">
        <f t="shared" si="8"/>
        <v/>
      </c>
      <c r="L19" s="56" t="str">
        <f t="shared" si="9"/>
        <v/>
      </c>
    </row>
    <row r="20" spans="1:12" x14ac:dyDescent="0.3">
      <c r="A20" s="33"/>
      <c r="B20" s="34"/>
      <c r="C20" s="34"/>
      <c r="D20" s="35"/>
      <c r="E20" s="36"/>
      <c r="F20" s="37" t="str">
        <f>IF(A20&lt;&gt;"",(1-D20/'Simulation achat d''un véhicule'!$B$5)*('Simulation achat d''un véhicule'!$B$6*(1-'Simulation achat d''un véhicule'!$B$4)),"")</f>
        <v/>
      </c>
      <c r="G20" s="37" t="str">
        <f t="shared" si="5"/>
        <v/>
      </c>
      <c r="H20" s="37" t="str">
        <f t="shared" si="6"/>
        <v/>
      </c>
      <c r="I20" s="37" t="str">
        <f>IF(A20&lt;&gt;"",'Simulation achat d''un véhicule'!$B$7,"")</f>
        <v/>
      </c>
      <c r="J20" s="37" t="str">
        <f t="shared" si="7"/>
        <v/>
      </c>
      <c r="K20" s="52" t="str">
        <f t="shared" si="8"/>
        <v/>
      </c>
      <c r="L20" s="56" t="str">
        <f t="shared" si="9"/>
        <v/>
      </c>
    </row>
    <row r="21" spans="1:12" x14ac:dyDescent="0.3">
      <c r="A21" s="33"/>
      <c r="B21" s="34"/>
      <c r="C21" s="34"/>
      <c r="D21" s="35"/>
      <c r="E21" s="36"/>
      <c r="F21" s="37" t="str">
        <f>IF(A21&lt;&gt;"",(1-D21/'Simulation achat d''un véhicule'!$B$5)*('Simulation achat d''un véhicule'!$B$6*(1-'Simulation achat d''un véhicule'!$B$4)),"")</f>
        <v/>
      </c>
      <c r="G21" s="37" t="str">
        <f t="shared" si="5"/>
        <v/>
      </c>
      <c r="H21" s="37" t="str">
        <f t="shared" si="6"/>
        <v/>
      </c>
      <c r="I21" s="37" t="str">
        <f>IF(A21&lt;&gt;"",'Simulation achat d''un véhicule'!$B$7,"")</f>
        <v/>
      </c>
      <c r="J21" s="37" t="str">
        <f t="shared" si="7"/>
        <v/>
      </c>
      <c r="K21" s="52" t="str">
        <f t="shared" si="8"/>
        <v/>
      </c>
      <c r="L21" s="56" t="str">
        <f t="shared" si="9"/>
        <v/>
      </c>
    </row>
    <row r="22" spans="1:12" x14ac:dyDescent="0.3">
      <c r="A22" s="33"/>
      <c r="B22" s="34"/>
      <c r="C22" s="34"/>
      <c r="D22" s="35"/>
      <c r="E22" s="36"/>
      <c r="F22" s="37" t="str">
        <f>IF(A22&lt;&gt;"",(1-D22/'Simulation achat d''un véhicule'!$B$5)*('Simulation achat d''un véhicule'!$B$6*(1-'Simulation achat d''un véhicule'!$B$4)),"")</f>
        <v/>
      </c>
      <c r="G22" s="37" t="str">
        <f t="shared" si="5"/>
        <v/>
      </c>
      <c r="H22" s="37" t="str">
        <f t="shared" si="6"/>
        <v/>
      </c>
      <c r="I22" s="37" t="str">
        <f>IF(A22&lt;&gt;"",'Simulation achat d''un véhicule'!$B$7,"")</f>
        <v/>
      </c>
      <c r="J22" s="37" t="str">
        <f t="shared" si="7"/>
        <v/>
      </c>
      <c r="K22" s="52" t="str">
        <f t="shared" si="8"/>
        <v/>
      </c>
      <c r="L22" s="56" t="str">
        <f t="shared" si="9"/>
        <v/>
      </c>
    </row>
    <row r="23" spans="1:12" x14ac:dyDescent="0.3">
      <c r="A23" s="33"/>
      <c r="B23" s="34"/>
      <c r="C23" s="34"/>
      <c r="D23" s="35"/>
      <c r="E23" s="36"/>
      <c r="F23" s="37" t="str">
        <f>IF(A23&lt;&gt;"",(1-D23/'Simulation achat d''un véhicule'!$B$5)*('Simulation achat d''un véhicule'!$B$6*(1-'Simulation achat d''un véhicule'!$B$4)),"")</f>
        <v/>
      </c>
      <c r="G23" s="37" t="str">
        <f t="shared" si="5"/>
        <v/>
      </c>
      <c r="H23" s="37" t="str">
        <f t="shared" si="6"/>
        <v/>
      </c>
      <c r="I23" s="37" t="str">
        <f>IF(A23&lt;&gt;"",'Simulation achat d''un véhicule'!$B$7,"")</f>
        <v/>
      </c>
      <c r="J23" s="37" t="str">
        <f t="shared" si="7"/>
        <v/>
      </c>
      <c r="K23" s="52" t="str">
        <f t="shared" si="8"/>
        <v/>
      </c>
      <c r="L23" s="56" t="str">
        <f t="shared" si="9"/>
        <v/>
      </c>
    </row>
    <row r="24" spans="1:12" x14ac:dyDescent="0.3">
      <c r="A24" s="33"/>
      <c r="B24" s="34"/>
      <c r="C24" s="34"/>
      <c r="D24" s="35"/>
      <c r="E24" s="36"/>
      <c r="F24" s="37" t="str">
        <f>IF(A24&lt;&gt;"",(1-D24/'Simulation achat d''un véhicule'!$B$5)*('Simulation achat d''un véhicule'!$B$6*(1-'Simulation achat d''un véhicule'!$B$4)),"")</f>
        <v/>
      </c>
      <c r="G24" s="37" t="str">
        <f t="shared" si="5"/>
        <v/>
      </c>
      <c r="H24" s="37" t="str">
        <f t="shared" si="6"/>
        <v/>
      </c>
      <c r="I24" s="37" t="str">
        <f>IF(A24&lt;&gt;"",'Simulation achat d''un véhicule'!$B$7,"")</f>
        <v/>
      </c>
      <c r="J24" s="37" t="str">
        <f t="shared" si="7"/>
        <v/>
      </c>
      <c r="K24" s="52" t="str">
        <f t="shared" si="8"/>
        <v/>
      </c>
      <c r="L24" s="56" t="str">
        <f t="shared" si="9"/>
        <v/>
      </c>
    </row>
    <row r="25" spans="1:12" x14ac:dyDescent="0.3">
      <c r="A25" s="33"/>
      <c r="B25" s="34"/>
      <c r="C25" s="34"/>
      <c r="D25" s="35"/>
      <c r="E25" s="36"/>
      <c r="F25" s="37" t="str">
        <f>IF(A25&lt;&gt;"",(1-D25/'Simulation achat d''un véhicule'!$B$5)*('Simulation achat d''un véhicule'!$B$6*(1-'Simulation achat d''un véhicule'!$B$4)),"")</f>
        <v/>
      </c>
      <c r="G25" s="37" t="str">
        <f t="shared" si="5"/>
        <v/>
      </c>
      <c r="H25" s="37" t="str">
        <f t="shared" si="6"/>
        <v/>
      </c>
      <c r="I25" s="37" t="str">
        <f>IF(A25&lt;&gt;"",'Simulation achat d''un véhicule'!$B$7,"")</f>
        <v/>
      </c>
      <c r="J25" s="37" t="str">
        <f t="shared" si="7"/>
        <v/>
      </c>
      <c r="K25" s="52" t="str">
        <f t="shared" si="8"/>
        <v/>
      </c>
      <c r="L25" s="56" t="str">
        <f t="shared" si="9"/>
        <v/>
      </c>
    </row>
    <row r="26" spans="1:12" x14ac:dyDescent="0.3">
      <c r="A26" s="33"/>
      <c r="B26" s="34"/>
      <c r="C26" s="34"/>
      <c r="D26" s="35"/>
      <c r="E26" s="36"/>
      <c r="F26" s="37" t="str">
        <f>IF(A26&lt;&gt;"",(1-D26/'Simulation achat d''un véhicule'!$B$5)*('Simulation achat d''un véhicule'!$B$6*(1-'Simulation achat d''un véhicule'!$B$4)),"")</f>
        <v/>
      </c>
      <c r="G26" s="37" t="str">
        <f t="shared" si="5"/>
        <v/>
      </c>
      <c r="H26" s="37" t="str">
        <f t="shared" si="6"/>
        <v/>
      </c>
      <c r="I26" s="37" t="str">
        <f>IF(A26&lt;&gt;"",'Simulation achat d''un véhicule'!$B$7,"")</f>
        <v/>
      </c>
      <c r="J26" s="37" t="str">
        <f t="shared" si="7"/>
        <v/>
      </c>
      <c r="K26" s="52" t="str">
        <f t="shared" si="8"/>
        <v/>
      </c>
      <c r="L26" s="56" t="str">
        <f t="shared" si="9"/>
        <v/>
      </c>
    </row>
    <row r="27" spans="1:12" x14ac:dyDescent="0.3">
      <c r="A27" s="33"/>
      <c r="B27" s="34"/>
      <c r="C27" s="34"/>
      <c r="D27" s="35"/>
      <c r="E27" s="36"/>
      <c r="F27" s="37" t="str">
        <f>IF(A27&lt;&gt;"",(1-D27/'Simulation achat d''un véhicule'!$B$5)*('Simulation achat d''un véhicule'!$B$6*(1-'Simulation achat d''un véhicule'!$B$4)),"")</f>
        <v/>
      </c>
      <c r="G27" s="37" t="str">
        <f t="shared" si="5"/>
        <v/>
      </c>
      <c r="H27" s="37" t="str">
        <f t="shared" si="6"/>
        <v/>
      </c>
      <c r="I27" s="37" t="str">
        <f>IF(A27&lt;&gt;"",'Simulation achat d''un véhicule'!$B$7,"")</f>
        <v/>
      </c>
      <c r="J27" s="37" t="str">
        <f t="shared" si="7"/>
        <v/>
      </c>
      <c r="K27" s="52" t="str">
        <f t="shared" si="8"/>
        <v/>
      </c>
      <c r="L27" s="56" t="str">
        <f t="shared" si="9"/>
        <v/>
      </c>
    </row>
    <row r="28" spans="1:12" x14ac:dyDescent="0.3">
      <c r="A28" s="33"/>
      <c r="B28" s="34"/>
      <c r="C28" s="34"/>
      <c r="D28" s="35"/>
      <c r="E28" s="36"/>
      <c r="F28" s="37" t="str">
        <f>IF(A28&lt;&gt;"",(1-D28/'Simulation achat d''un véhicule'!$B$5)*('Simulation achat d''un véhicule'!$B$6*(1-'Simulation achat d''un véhicule'!$B$4)),"")</f>
        <v/>
      </c>
      <c r="G28" s="37" t="str">
        <f t="shared" si="5"/>
        <v/>
      </c>
      <c r="H28" s="37" t="str">
        <f t="shared" si="6"/>
        <v/>
      </c>
      <c r="I28" s="37" t="str">
        <f>IF(A28&lt;&gt;"",'Simulation achat d''un véhicule'!$B$7,"")</f>
        <v/>
      </c>
      <c r="J28" s="37" t="str">
        <f t="shared" si="7"/>
        <v/>
      </c>
      <c r="K28" s="52" t="str">
        <f t="shared" si="8"/>
        <v/>
      </c>
      <c r="L28" s="56" t="str">
        <f t="shared" si="9"/>
        <v/>
      </c>
    </row>
    <row r="29" spans="1:12" x14ac:dyDescent="0.3">
      <c r="A29" s="33"/>
      <c r="B29" s="34"/>
      <c r="C29" s="34"/>
      <c r="D29" s="35"/>
      <c r="E29" s="36"/>
      <c r="F29" s="37" t="str">
        <f>IF(A29&lt;&gt;"",(1-D29/'Simulation achat d''un véhicule'!$B$5)*('Simulation achat d''un véhicule'!$B$6*(1-'Simulation achat d''un véhicule'!$B$4)),"")</f>
        <v/>
      </c>
      <c r="G29" s="37" t="str">
        <f t="shared" si="5"/>
        <v/>
      </c>
      <c r="H29" s="37" t="str">
        <f t="shared" si="6"/>
        <v/>
      </c>
      <c r="I29" s="37" t="str">
        <f>IF(A29&lt;&gt;"",'Simulation achat d''un véhicule'!$B$7,"")</f>
        <v/>
      </c>
      <c r="J29" s="37" t="str">
        <f t="shared" si="7"/>
        <v/>
      </c>
      <c r="K29" s="52" t="str">
        <f t="shared" si="8"/>
        <v/>
      </c>
      <c r="L29" s="56" t="str">
        <f t="shared" si="9"/>
        <v/>
      </c>
    </row>
    <row r="30" spans="1:12" x14ac:dyDescent="0.3">
      <c r="A30" s="33"/>
      <c r="B30" s="34"/>
      <c r="C30" s="34"/>
      <c r="D30" s="35"/>
      <c r="E30" s="36"/>
      <c r="F30" s="37" t="str">
        <f>IF(A30&lt;&gt;"",(1-D30/'Simulation achat d''un véhicule'!$B$5)*('Simulation achat d''un véhicule'!$B$6*(1-'Simulation achat d''un véhicule'!$B$4)),"")</f>
        <v/>
      </c>
      <c r="G30" s="37" t="str">
        <f t="shared" si="5"/>
        <v/>
      </c>
      <c r="H30" s="37" t="str">
        <f t="shared" si="6"/>
        <v/>
      </c>
      <c r="I30" s="37" t="str">
        <f>IF(A30&lt;&gt;"",'Simulation achat d''un véhicule'!$B$7,"")</f>
        <v/>
      </c>
      <c r="J30" s="37" t="str">
        <f t="shared" si="7"/>
        <v/>
      </c>
      <c r="K30" s="52" t="str">
        <f t="shared" si="8"/>
        <v/>
      </c>
      <c r="L30" s="56" t="str">
        <f t="shared" si="9"/>
        <v/>
      </c>
    </row>
    <row r="31" spans="1:12" x14ac:dyDescent="0.3">
      <c r="A31" s="33"/>
      <c r="B31" s="34"/>
      <c r="C31" s="34"/>
      <c r="D31" s="35"/>
      <c r="E31" s="36"/>
      <c r="F31" s="37" t="str">
        <f>IF(A31&lt;&gt;"",(1-D31/'Simulation achat d''un véhicule'!$B$5)*('Simulation achat d''un véhicule'!$B$6*(1-'Simulation achat d''un véhicule'!$B$4)),"")</f>
        <v/>
      </c>
      <c r="G31" s="37" t="str">
        <f t="shared" si="5"/>
        <v/>
      </c>
      <c r="H31" s="37" t="str">
        <f t="shared" si="6"/>
        <v/>
      </c>
      <c r="I31" s="37" t="str">
        <f>IF(A31&lt;&gt;"",'Simulation achat d''un véhicule'!$B$7,"")</f>
        <v/>
      </c>
      <c r="J31" s="37" t="str">
        <f t="shared" si="7"/>
        <v/>
      </c>
      <c r="K31" s="52" t="str">
        <f t="shared" si="8"/>
        <v/>
      </c>
      <c r="L31" s="56" t="str">
        <f t="shared" si="9"/>
        <v/>
      </c>
    </row>
    <row r="32" spans="1:12" x14ac:dyDescent="0.3">
      <c r="A32" s="33"/>
      <c r="B32" s="34"/>
      <c r="C32" s="34"/>
      <c r="D32" s="35"/>
      <c r="E32" s="36"/>
      <c r="F32" s="37" t="str">
        <f>IF(A32&lt;&gt;"",(1-D32/'Simulation achat d''un véhicule'!$B$5)*('Simulation achat d''un véhicule'!$B$6*(1-'Simulation achat d''un véhicule'!$B$4)),"")</f>
        <v/>
      </c>
      <c r="G32" s="37" t="str">
        <f t="shared" si="5"/>
        <v/>
      </c>
      <c r="H32" s="37" t="str">
        <f t="shared" si="6"/>
        <v/>
      </c>
      <c r="I32" s="37" t="str">
        <f>IF(A32&lt;&gt;"",'Simulation achat d''un véhicule'!$B$7,"")</f>
        <v/>
      </c>
      <c r="J32" s="37" t="str">
        <f t="shared" si="7"/>
        <v/>
      </c>
      <c r="K32" s="52" t="str">
        <f t="shared" si="8"/>
        <v/>
      </c>
      <c r="L32" s="56" t="str">
        <f t="shared" si="9"/>
        <v/>
      </c>
    </row>
    <row r="33" spans="1:12" x14ac:dyDescent="0.3">
      <c r="A33" s="33"/>
      <c r="B33" s="34"/>
      <c r="C33" s="34"/>
      <c r="D33" s="35"/>
      <c r="E33" s="36"/>
      <c r="F33" s="37" t="str">
        <f>IF(A33&lt;&gt;"",(1-D33/'Simulation achat d''un véhicule'!$B$5)*('Simulation achat d''un véhicule'!$B$6*(1-'Simulation achat d''un véhicule'!$B$4)),"")</f>
        <v/>
      </c>
      <c r="G33" s="37" t="str">
        <f t="shared" si="5"/>
        <v/>
      </c>
      <c r="H33" s="37" t="str">
        <f t="shared" si="6"/>
        <v/>
      </c>
      <c r="I33" s="37" t="str">
        <f>IF(A33&lt;&gt;"",'Simulation achat d''un véhicule'!$B$7,"")</f>
        <v/>
      </c>
      <c r="J33" s="37" t="str">
        <f t="shared" si="7"/>
        <v/>
      </c>
      <c r="K33" s="52" t="str">
        <f t="shared" si="8"/>
        <v/>
      </c>
      <c r="L33" s="56" t="str">
        <f t="shared" si="9"/>
        <v/>
      </c>
    </row>
    <row r="34" spans="1:12" x14ac:dyDescent="0.3">
      <c r="A34" s="33"/>
      <c r="B34" s="34"/>
      <c r="C34" s="34"/>
      <c r="D34" s="35"/>
      <c r="E34" s="36"/>
      <c r="F34" s="37" t="str">
        <f>IF(A34&lt;&gt;"",(1-D34/'Simulation achat d''un véhicule'!$B$5)*('Simulation achat d''un véhicule'!$B$6*(1-'Simulation achat d''un véhicule'!$B$4)),"")</f>
        <v/>
      </c>
      <c r="G34" s="37" t="str">
        <f t="shared" si="5"/>
        <v/>
      </c>
      <c r="H34" s="37" t="str">
        <f t="shared" si="6"/>
        <v/>
      </c>
      <c r="I34" s="37" t="str">
        <f>IF(A34&lt;&gt;"",'Simulation achat d''un véhicule'!$B$7,"")</f>
        <v/>
      </c>
      <c r="J34" s="37" t="str">
        <f t="shared" si="7"/>
        <v/>
      </c>
      <c r="K34" s="52" t="str">
        <f t="shared" si="8"/>
        <v/>
      </c>
      <c r="L34" s="56" t="str">
        <f t="shared" si="9"/>
        <v/>
      </c>
    </row>
    <row r="35" spans="1:12" x14ac:dyDescent="0.3">
      <c r="A35" s="33"/>
      <c r="B35" s="34"/>
      <c r="C35" s="34"/>
      <c r="D35" s="35"/>
      <c r="E35" s="36"/>
      <c r="F35" s="37" t="str">
        <f>IF(A35&lt;&gt;"",(1-D35/'Simulation achat d''un véhicule'!$B$5)*('Simulation achat d''un véhicule'!$B$6*(1-'Simulation achat d''un véhicule'!$B$4)),"")</f>
        <v/>
      </c>
      <c r="G35" s="37" t="str">
        <f t="shared" si="5"/>
        <v/>
      </c>
      <c r="H35" s="37" t="str">
        <f t="shared" si="6"/>
        <v/>
      </c>
      <c r="I35" s="37" t="str">
        <f>IF(A35&lt;&gt;"",'Simulation achat d''un véhicule'!$B$7,"")</f>
        <v/>
      </c>
      <c r="J35" s="37" t="str">
        <f t="shared" si="7"/>
        <v/>
      </c>
      <c r="K35" s="52" t="str">
        <f t="shared" si="8"/>
        <v/>
      </c>
      <c r="L35" s="56" t="str">
        <f t="shared" si="9"/>
        <v/>
      </c>
    </row>
    <row r="36" spans="1:12" x14ac:dyDescent="0.3">
      <c r="A36" s="33"/>
      <c r="B36" s="34"/>
      <c r="C36" s="34"/>
      <c r="D36" s="35"/>
      <c r="E36" s="36"/>
      <c r="F36" s="37" t="str">
        <f>IF(A36&lt;&gt;"",(1-D36/'Simulation achat d''un véhicule'!$B$5)*('Simulation achat d''un véhicule'!$B$6*(1-'Simulation achat d''un véhicule'!$B$4)),"")</f>
        <v/>
      </c>
      <c r="G36" s="37" t="str">
        <f t="shared" si="5"/>
        <v/>
      </c>
      <c r="H36" s="37" t="str">
        <f t="shared" si="6"/>
        <v/>
      </c>
      <c r="I36" s="37" t="str">
        <f>IF(A36&lt;&gt;"",'Simulation achat d''un véhicule'!$B$7,"")</f>
        <v/>
      </c>
      <c r="J36" s="37" t="str">
        <f t="shared" si="7"/>
        <v/>
      </c>
      <c r="K36" s="52" t="str">
        <f t="shared" si="8"/>
        <v/>
      </c>
      <c r="L36" s="56" t="str">
        <f t="shared" si="9"/>
        <v/>
      </c>
    </row>
    <row r="37" spans="1:12" x14ac:dyDescent="0.3">
      <c r="A37" s="33"/>
      <c r="B37" s="34"/>
      <c r="C37" s="34"/>
      <c r="D37" s="35"/>
      <c r="E37" s="36"/>
      <c r="F37" s="37" t="str">
        <f>IF(A37&lt;&gt;"",(1-D37/'Simulation achat d''un véhicule'!$B$5)*('Simulation achat d''un véhicule'!$B$6*(1-'Simulation achat d''un véhicule'!$B$4)),"")</f>
        <v/>
      </c>
      <c r="G37" s="37" t="str">
        <f t="shared" si="5"/>
        <v/>
      </c>
      <c r="H37" s="37" t="str">
        <f t="shared" si="6"/>
        <v/>
      </c>
      <c r="I37" s="37" t="str">
        <f>IF(A37&lt;&gt;"",'Simulation achat d''un véhicule'!$B$7,"")</f>
        <v/>
      </c>
      <c r="J37" s="37" t="str">
        <f t="shared" si="7"/>
        <v/>
      </c>
      <c r="K37" s="52" t="str">
        <f t="shared" si="8"/>
        <v/>
      </c>
      <c r="L37" s="56" t="str">
        <f t="shared" si="9"/>
        <v/>
      </c>
    </row>
    <row r="38" spans="1:12" x14ac:dyDescent="0.3">
      <c r="A38" s="33"/>
      <c r="B38" s="34"/>
      <c r="C38" s="34"/>
      <c r="D38" s="35"/>
      <c r="E38" s="36"/>
      <c r="F38" s="37" t="str">
        <f>IF(A38&lt;&gt;"",(1-D38/'Simulation achat d''un véhicule'!$B$5)*('Simulation achat d''un véhicule'!$B$6*(1-'Simulation achat d''un véhicule'!$B$4)),"")</f>
        <v/>
      </c>
      <c r="G38" s="37" t="str">
        <f t="shared" si="5"/>
        <v/>
      </c>
      <c r="H38" s="37" t="str">
        <f t="shared" si="6"/>
        <v/>
      </c>
      <c r="I38" s="37" t="str">
        <f>IF(A38&lt;&gt;"",'Simulation achat d''un véhicule'!$B$7,"")</f>
        <v/>
      </c>
      <c r="J38" s="37" t="str">
        <f t="shared" si="7"/>
        <v/>
      </c>
      <c r="K38" s="52" t="str">
        <f t="shared" si="8"/>
        <v/>
      </c>
      <c r="L38" s="56" t="str">
        <f t="shared" si="9"/>
        <v/>
      </c>
    </row>
    <row r="39" spans="1:12" x14ac:dyDescent="0.3">
      <c r="A39" s="38"/>
      <c r="B39" s="39"/>
      <c r="C39" s="39"/>
      <c r="D39" s="40"/>
      <c r="E39" s="41"/>
      <c r="F39" s="42" t="str">
        <f>IF(A39&lt;&gt;"",(1-D39/'Simulation achat d''un véhicule'!$B$5)*('Simulation achat d''un véhicule'!$B$6*(1-'Simulation achat d''un véhicule'!$B$4)),"")</f>
        <v/>
      </c>
      <c r="G39" s="42" t="str">
        <f t="shared" si="5"/>
        <v/>
      </c>
      <c r="H39" s="42" t="str">
        <f t="shared" si="6"/>
        <v/>
      </c>
      <c r="I39" s="42" t="str">
        <f>IF(A39&lt;&gt;"",'Simulation achat d''un véhicule'!$B$7,"")</f>
        <v/>
      </c>
      <c r="J39" s="42" t="str">
        <f t="shared" si="7"/>
        <v/>
      </c>
      <c r="K39" s="53" t="str">
        <f t="shared" si="8"/>
        <v/>
      </c>
      <c r="L39" s="57" t="str">
        <f t="shared" si="9"/>
        <v/>
      </c>
    </row>
  </sheetData>
  <hyperlinks>
    <hyperlink ref="A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zoomScale="200" zoomScaleNormal="200" workbookViewId="0">
      <selection activeCell="A19" sqref="A19"/>
    </sheetView>
  </sheetViews>
  <sheetFormatPr baseColWidth="10" defaultRowHeight="14.4" x14ac:dyDescent="0.3"/>
  <cols>
    <col min="1" max="1" width="37.5546875" customWidth="1"/>
    <col min="2" max="2" width="17.33203125" customWidth="1"/>
  </cols>
  <sheetData>
    <row r="1" spans="1:2" ht="15.6" x14ac:dyDescent="0.3">
      <c r="A1" s="5" t="s">
        <v>41</v>
      </c>
      <c r="B1" s="6"/>
    </row>
    <row r="2" spans="1:2" x14ac:dyDescent="0.3">
      <c r="A2" s="13" t="s">
        <v>16</v>
      </c>
      <c r="B2" s="23">
        <f>'Simulation achat d''un véhicule'!$B$6</f>
        <v>20190</v>
      </c>
    </row>
    <row r="3" spans="1:2" x14ac:dyDescent="0.3">
      <c r="A3" s="14" t="s">
        <v>2</v>
      </c>
      <c r="B3" s="11">
        <v>253.76</v>
      </c>
    </row>
    <row r="4" spans="1:2" x14ac:dyDescent="0.3">
      <c r="A4" s="14" t="s">
        <v>17</v>
      </c>
      <c r="B4" s="11">
        <f>190</f>
        <v>190</v>
      </c>
    </row>
    <row r="5" spans="1:2" x14ac:dyDescent="0.3">
      <c r="A5" s="14" t="s">
        <v>18</v>
      </c>
      <c r="B5" s="11">
        <f>-1700</f>
        <v>-1700</v>
      </c>
    </row>
    <row r="6" spans="1:2" x14ac:dyDescent="0.3">
      <c r="A6" s="14" t="s">
        <v>3</v>
      </c>
      <c r="B6" s="11">
        <v>0</v>
      </c>
    </row>
    <row r="7" spans="1:2" x14ac:dyDescent="0.3">
      <c r="A7" s="15" t="s">
        <v>20</v>
      </c>
      <c r="B7" s="12"/>
    </row>
    <row r="8" spans="1:2" x14ac:dyDescent="0.3">
      <c r="A8" s="16" t="s">
        <v>19</v>
      </c>
      <c r="B8" s="22">
        <f>SUM(B2:B7)</f>
        <v>18933.759999999998</v>
      </c>
    </row>
    <row r="9" spans="1:2" x14ac:dyDescent="0.3">
      <c r="A9" s="1"/>
      <c r="B9" s="1"/>
    </row>
    <row r="10" spans="1:2" ht="15.6" x14ac:dyDescent="0.3">
      <c r="A10" s="5" t="s">
        <v>11</v>
      </c>
      <c r="B10" s="6"/>
    </row>
    <row r="11" spans="1:2" x14ac:dyDescent="0.3">
      <c r="A11" s="9" t="s">
        <v>12</v>
      </c>
      <c r="B11" s="60">
        <f>B8</f>
        <v>18933.759999999998</v>
      </c>
    </row>
    <row r="12" spans="1:2" x14ac:dyDescent="0.3">
      <c r="A12" s="7" t="s">
        <v>13</v>
      </c>
      <c r="B12" s="59">
        <v>0.04</v>
      </c>
    </row>
    <row r="13" spans="1:2" x14ac:dyDescent="0.3">
      <c r="A13" s="7" t="s">
        <v>14</v>
      </c>
      <c r="B13" s="58">
        <v>3</v>
      </c>
    </row>
    <row r="14" spans="1:2" x14ac:dyDescent="0.3">
      <c r="A14" s="8" t="s">
        <v>15</v>
      </c>
      <c r="B14" s="61">
        <f>PMT(B12/12,B13*12,B11)</f>
        <v>-559.00004636317658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Simulation achat d'un véhicule</vt:lpstr>
      <vt:lpstr>Base</vt:lpstr>
      <vt:lpstr>Financement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2025-08-24T17:43:23Z</dcterms:modified>
</cp:coreProperties>
</file>